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885" windowWidth="20730" windowHeight="11760" activeTab="1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</workbook>
</file>

<file path=xl/calcChain.xml><?xml version="1.0" encoding="utf-8"?>
<calcChain xmlns="http://schemas.openxmlformats.org/spreadsheetml/2006/main">
  <c r="G76" i="1"/>
  <c r="H76"/>
  <c r="C104"/>
  <c r="H79"/>
  <c r="H75"/>
  <c r="H38"/>
  <c r="H34"/>
  <c r="F34" s="1"/>
  <c r="H11"/>
  <c r="H10" s="1"/>
  <c r="E11"/>
  <c r="H17"/>
  <c r="F17"/>
  <c r="G100"/>
  <c r="H100"/>
  <c r="F100"/>
  <c r="G67"/>
  <c r="G66"/>
  <c r="G79"/>
  <c r="G111"/>
  <c r="G115"/>
  <c r="G109"/>
  <c r="H31"/>
  <c r="F31"/>
  <c r="E31"/>
  <c r="E34"/>
  <c r="C34" s="1"/>
  <c r="J28"/>
  <c r="J12"/>
  <c r="J13"/>
  <c r="J14"/>
  <c r="J15"/>
  <c r="E17"/>
  <c r="C17"/>
  <c r="J18"/>
  <c r="J19"/>
  <c r="J20"/>
  <c r="J21"/>
  <c r="J24"/>
  <c r="J25"/>
  <c r="H27"/>
  <c r="F27"/>
  <c r="E27"/>
  <c r="J29"/>
  <c r="J32"/>
  <c r="J33"/>
  <c r="J35"/>
  <c r="J36"/>
  <c r="E38"/>
  <c r="C38"/>
  <c r="J39"/>
  <c r="J43"/>
  <c r="J44"/>
  <c r="J46"/>
  <c r="J48"/>
  <c r="J49"/>
  <c r="J54"/>
  <c r="J58"/>
  <c r="J59"/>
  <c r="J61"/>
  <c r="J64"/>
  <c r="J65"/>
  <c r="J68"/>
  <c r="J69"/>
  <c r="J71"/>
  <c r="J72"/>
  <c r="D87"/>
  <c r="D86"/>
  <c r="G103"/>
  <c r="E103"/>
  <c r="C103" s="1"/>
  <c r="D103"/>
  <c r="F104"/>
  <c r="E76"/>
  <c r="D76"/>
  <c r="C77"/>
  <c r="H103"/>
  <c r="H23"/>
  <c r="F23" s="1"/>
  <c r="H42"/>
  <c r="E42"/>
  <c r="C42"/>
  <c r="H45"/>
  <c r="F45"/>
  <c r="H47"/>
  <c r="E47"/>
  <c r="J47" s="1"/>
  <c r="H52"/>
  <c r="E52"/>
  <c r="C52"/>
  <c r="E51"/>
  <c r="H57"/>
  <c r="E57"/>
  <c r="C57"/>
  <c r="H60"/>
  <c r="F60"/>
  <c r="H63"/>
  <c r="E63"/>
  <c r="C63" s="1"/>
  <c r="H67"/>
  <c r="E67"/>
  <c r="C67"/>
  <c r="H70"/>
  <c r="E70"/>
  <c r="J70" s="1"/>
  <c r="C70"/>
  <c r="E23"/>
  <c r="C23"/>
  <c r="E45"/>
  <c r="J45"/>
  <c r="E60"/>
  <c r="C60"/>
  <c r="E79"/>
  <c r="E82"/>
  <c r="E84"/>
  <c r="E87"/>
  <c r="E86"/>
  <c r="C86" s="1"/>
  <c r="E93"/>
  <c r="E98"/>
  <c r="E100"/>
  <c r="D100"/>
  <c r="C100" s="1"/>
  <c r="E106"/>
  <c r="C106" s="1"/>
  <c r="E109"/>
  <c r="E111"/>
  <c r="C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C79" s="1"/>
  <c r="D75"/>
  <c r="D111"/>
  <c r="D117"/>
  <c r="D119"/>
  <c r="D113"/>
  <c r="C113" s="1"/>
  <c r="D122"/>
  <c r="C122"/>
  <c r="D124"/>
  <c r="C124"/>
  <c r="D82"/>
  <c r="D84"/>
  <c r="D93"/>
  <c r="D98"/>
  <c r="C98" s="1"/>
  <c r="D106"/>
  <c r="D102"/>
  <c r="D109"/>
  <c r="H82"/>
  <c r="H84"/>
  <c r="H87"/>
  <c r="H86" s="1"/>
  <c r="H93"/>
  <c r="H92" s="1"/>
  <c r="F92" s="1"/>
  <c r="H98"/>
  <c r="H106"/>
  <c r="H102" s="1"/>
  <c r="F102" s="1"/>
  <c r="H109"/>
  <c r="H111"/>
  <c r="F111"/>
  <c r="H115"/>
  <c r="F115"/>
  <c r="H117"/>
  <c r="F117"/>
  <c r="H119"/>
  <c r="H113"/>
  <c r="F113" s="1"/>
  <c r="H122"/>
  <c r="H124"/>
  <c r="F124"/>
  <c r="G82"/>
  <c r="F82"/>
  <c r="G84"/>
  <c r="G87"/>
  <c r="G93"/>
  <c r="G98"/>
  <c r="F98"/>
  <c r="G106"/>
  <c r="F106"/>
  <c r="G117"/>
  <c r="G119"/>
  <c r="F119" s="1"/>
  <c r="G113"/>
  <c r="G122"/>
  <c r="F122" s="1"/>
  <c r="G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F47"/>
  <c r="C48"/>
  <c r="F48"/>
  <c r="C53"/>
  <c r="F53"/>
  <c r="F57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G102"/>
  <c r="E22"/>
  <c r="C22" s="1"/>
  <c r="J17"/>
  <c r="H16"/>
  <c r="F16"/>
  <c r="E16"/>
  <c r="C16"/>
  <c r="G121"/>
  <c r="F103"/>
  <c r="J34"/>
  <c r="E121"/>
  <c r="J63"/>
  <c r="E62"/>
  <c r="C62" s="1"/>
  <c r="F63"/>
  <c r="E56"/>
  <c r="H22"/>
  <c r="J22" s="1"/>
  <c r="F22"/>
  <c r="H62"/>
  <c r="J23"/>
  <c r="E41"/>
  <c r="E40"/>
  <c r="C40" s="1"/>
  <c r="J57"/>
  <c r="F62"/>
  <c r="F109"/>
  <c r="F42"/>
  <c r="J38"/>
  <c r="C56"/>
  <c r="E55"/>
  <c r="C55" s="1"/>
  <c r="H121"/>
  <c r="F121" s="1"/>
  <c r="J62"/>
  <c r="D92"/>
  <c r="D81"/>
  <c r="D74" s="1"/>
  <c r="D73" s="1"/>
  <c r="D8" s="1"/>
  <c r="J60"/>
  <c r="H56"/>
  <c r="J56" s="1"/>
  <c r="F11"/>
  <c r="J16"/>
  <c r="C41"/>
  <c r="C87"/>
  <c r="C119"/>
  <c r="C82"/>
  <c r="C31"/>
  <c r="E30"/>
  <c r="C30"/>
  <c r="C84"/>
  <c r="E66"/>
  <c r="C66" s="1"/>
  <c r="J27"/>
  <c r="D121"/>
  <c r="C121"/>
  <c r="C45"/>
  <c r="C115"/>
  <c r="G108"/>
  <c r="F79"/>
  <c r="F76"/>
  <c r="G75"/>
  <c r="J31"/>
  <c r="H30"/>
  <c r="H26" s="1"/>
  <c r="G92"/>
  <c r="F93"/>
  <c r="D108"/>
  <c r="C108" s="1"/>
  <c r="C109"/>
  <c r="E92"/>
  <c r="C93"/>
  <c r="F67"/>
  <c r="H66"/>
  <c r="J66" s="1"/>
  <c r="J67"/>
  <c r="F52"/>
  <c r="H51"/>
  <c r="J52"/>
  <c r="J30"/>
  <c r="E102"/>
  <c r="C102" s="1"/>
  <c r="E75"/>
  <c r="E74" s="1"/>
  <c r="C76"/>
  <c r="F75"/>
  <c r="F84"/>
  <c r="C117"/>
  <c r="C51"/>
  <c r="E50"/>
  <c r="C50" s="1"/>
  <c r="H37"/>
  <c r="J37" s="1"/>
  <c r="F38"/>
  <c r="E108"/>
  <c r="H108"/>
  <c r="F108" s="1"/>
  <c r="H41"/>
  <c r="J41" s="1"/>
  <c r="J42"/>
  <c r="C27"/>
  <c r="E26"/>
  <c r="C26"/>
  <c r="E10"/>
  <c r="C11"/>
  <c r="J11"/>
  <c r="G86"/>
  <c r="G81" s="1"/>
  <c r="G74" s="1"/>
  <c r="G73" s="1"/>
  <c r="G8" s="1"/>
  <c r="C47"/>
  <c r="C92"/>
  <c r="E81"/>
  <c r="C81" s="1"/>
  <c r="F37"/>
  <c r="C75"/>
  <c r="F51"/>
  <c r="J51"/>
  <c r="H50"/>
  <c r="F50" s="1"/>
  <c r="C10"/>
  <c r="E9"/>
  <c r="C9" s="1"/>
  <c r="H40"/>
  <c r="J40" s="1"/>
  <c r="F41"/>
  <c r="F66"/>
  <c r="F40"/>
  <c r="J50"/>
  <c r="J26" l="1"/>
  <c r="F26"/>
  <c r="C74"/>
  <c r="E73"/>
  <c r="C73" s="1"/>
  <c r="F86"/>
  <c r="H81"/>
  <c r="J10"/>
  <c r="H9"/>
  <c r="F10"/>
  <c r="E8"/>
  <c r="C8" s="1"/>
  <c r="H55"/>
  <c r="F30"/>
  <c r="F56"/>
  <c r="F87"/>
  <c r="F55" l="1"/>
  <c r="J55"/>
  <c r="F9"/>
  <c r="J9"/>
  <c r="F81"/>
  <c r="H74"/>
  <c r="F74" l="1"/>
  <c r="H73"/>
  <c r="J73" l="1"/>
  <c r="F73"/>
  <c r="H8"/>
  <c r="F8" s="1"/>
</calcChain>
</file>

<file path=xl/sharedStrings.xml><?xml version="1.0" encoding="utf-8"?>
<sst xmlns="http://schemas.openxmlformats.org/spreadsheetml/2006/main" count="269" uniqueCount="263">
  <si>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</si>
  <si>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</si>
  <si>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</si>
  <si>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</si>
  <si>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</si>
  <si>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</si>
  <si>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</si>
  <si>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</si>
  <si>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</si>
  <si>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</si>
  <si>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</si>
  <si>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</si>
  <si>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</si>
  <si>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</si>
  <si>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</si>
  <si>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</si>
  <si>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</si>
  <si>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</si>
  <si>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</si>
  <si>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</si>
  <si>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</si>
  <si>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</si>
  <si>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</si>
  <si>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</si>
  <si>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</si>
  <si>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</si>
  <si>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</si>
  <si>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</si>
  <si>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</si>
  <si>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</si>
  <si>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</si>
  <si>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</si>
  <si>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</si>
  <si>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</si>
  <si>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</si>
  <si>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</si>
  <si>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</si>
  <si>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</si>
  <si>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</si>
  <si>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</si>
  <si>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</si>
  <si>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</si>
  <si>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</si>
  <si>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</si>
  <si>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</si>
  <si>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</si>
  <si>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</si>
  <si>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</si>
  <si>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</si>
  <si>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</si>
  <si>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</si>
  <si>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</si>
  <si>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</si>
  <si>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</si>
  <si>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</si>
  <si>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</si>
  <si>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</si>
  <si>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</si>
  <si>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</si>
  <si>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</si>
  <si>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</si>
  <si>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</si>
  <si>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</si>
  <si>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</si>
  <si>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</si>
  <si>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</si>
  <si>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</si>
  <si>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</si>
  <si>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</si>
  <si>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</si>
  <si>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</si>
  <si>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</si>
  <si>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</si>
  <si>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</si>
  <si>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</si>
  <si>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</si>
  <si>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</si>
  <si>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</si>
  <si>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</si>
  <si>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</si>
  <si>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</si>
  <si>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</si>
  <si>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</si>
  <si>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</si>
  <si>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</si>
  <si>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</si>
  <si>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</si>
  <si>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</si>
  <si>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</si>
  <si>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</si>
  <si>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</si>
  <si>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</si>
  <si>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</si>
  <si>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</si>
  <si>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</si>
  <si>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</si>
  <si>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</si>
  <si>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</si>
  <si>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</si>
  <si>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</si>
  <si>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</si>
  <si>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</si>
  <si>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</si>
  <si>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</si>
  <si>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</si>
  <si>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</si>
  <si>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</si>
  <si>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</si>
  <si>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</si>
  <si>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</si>
  <si>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</si>
  <si>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</si>
  <si>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</si>
  <si>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</si>
  <si>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</si>
  <si>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</si>
  <si>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</si>
  <si>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</si>
  <si>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</si>
  <si>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</si>
  <si>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</si>
  <si>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</si>
  <si>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</si>
  <si>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</si>
  <si>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</si>
  <si>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</si>
  <si>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</si>
  <si>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</si>
  <si>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</si>
  <si>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</si>
  <si>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</si>
  <si>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</si>
  <si>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</si>
  <si>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</si>
  <si>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</si>
  <si>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</si>
  <si>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</si>
  <si>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</si>
  <si>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</si>
  <si>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</si>
  <si>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</si>
  <si>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</si>
  <si>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</si>
  <si>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</si>
  <si>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</si>
  <si>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</si>
  <si>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</si>
  <si>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</si>
  <si>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</si>
  <si>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</si>
  <si>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</si>
  <si>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</si>
  <si>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</si>
  <si>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</si>
  <si>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</si>
  <si>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</si>
  <si>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</si>
  <si>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</si>
  <si>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</si>
  <si>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</si>
  <si>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</si>
  <si>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</si>
  <si>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</si>
  <si>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</si>
  <si>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</si>
  <si>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</si>
  <si>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</si>
  <si>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</si>
  <si>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</si>
  <si>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</si>
  <si>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</si>
  <si>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</si>
  <si>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</si>
  <si>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</si>
  <si>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</si>
  <si>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</si>
  <si>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</si>
  <si>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</si>
  <si>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</si>
  <si>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</si>
  <si>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</si>
  <si>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</si>
  <si>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</si>
  <si>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</si>
  <si>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</si>
  <si>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</si>
  <si>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</si>
  <si>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</si>
  <si>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</si>
  <si>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</si>
  <si>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</si>
  <si>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</si>
  <si>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</si>
  <si>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</si>
  <si>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</si>
  <si>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</si>
  <si>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</si>
  <si>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</si>
  <si>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</si>
  <si>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</si>
  <si>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</si>
  <si>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</si>
  <si>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</si>
  <si>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</si>
  <si>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</si>
  <si>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</si>
  <si>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</si>
  <si>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</si>
  <si>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</si>
  <si>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</si>
  <si>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</si>
  <si>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</si>
  <si>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</si>
  <si>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</si>
  <si>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</si>
  <si>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</si>
  <si>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</si>
  <si>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</si>
  <si>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</si>
  <si>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</si>
  <si>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</si>
  <si>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</si>
  <si>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</si>
  <si>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</si>
  <si>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</si>
  <si>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</si>
  <si>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</si>
  <si>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</si>
  <si>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</si>
  <si>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</si>
  <si>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</si>
  <si>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</si>
  <si>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</si>
  <si>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</si>
  <si>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</si>
  <si>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</si>
  <si>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</si>
  <si>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</si>
  <si>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</si>
  <si>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</si>
  <si>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</si>
  <si>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</si>
  <si>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</si>
  <si>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</si>
  <si>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</si>
  <si>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</si>
  <si>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</si>
  <si>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</si>
  <si>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</si>
  <si>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</si>
  <si>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</si>
  <si>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</si>
  <si>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</si>
  <si>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</si>
  <si>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</si>
  <si>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</si>
  <si>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</si>
  <si>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</si>
  <si>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</si>
  <si>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</si>
  <si>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</si>
  <si>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</si>
  <si>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за 2 кв. 2021г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</si>
</sst>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opLeftCell="A62" zoomScaleNormal="78" zoomScaleSheetLayoutView="75" workbookViewId="0">
      <selection activeCell="L12" sqref="L1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 t="s">
        <v>219</v>
      </c>
    </row>
    <row r="2" spans="1:12" s="1" customFormat="1" ht="11.25" customHeight="1">
      <c r="A2" s="67" t="s">
        <v>182</v>
      </c>
      <c r="B2" s="67"/>
      <c r="C2" s="67"/>
      <c r="D2" s="67"/>
      <c r="E2" s="67"/>
      <c r="F2" s="67"/>
      <c r="G2" s="67"/>
      <c r="H2" s="67"/>
      <c r="I2" s="36" t="s">
        <v>220</v>
      </c>
    </row>
    <row r="3" spans="1:12" s="1" customFormat="1">
      <c r="A3" s="68" t="s">
        <v>255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262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183</v>
      </c>
    </row>
    <row r="6" spans="1:12" s="16" customFormat="1" ht="60" customHeight="1">
      <c r="A6" s="4" t="s">
        <v>50</v>
      </c>
      <c r="B6" s="4" t="s">
        <v>51</v>
      </c>
      <c r="C6" s="5" t="s">
        <v>184</v>
      </c>
      <c r="D6" s="5" t="s">
        <v>185</v>
      </c>
      <c r="E6" s="5" t="s">
        <v>52</v>
      </c>
      <c r="F6" s="5" t="s">
        <v>186</v>
      </c>
      <c r="G6" s="5" t="s">
        <v>187</v>
      </c>
      <c r="H6" s="5" t="s">
        <v>53</v>
      </c>
    </row>
    <row r="7" spans="1:12" s="2" customFormat="1" ht="12.75" thickBot="1">
      <c r="A7" s="6" t="s">
        <v>188</v>
      </c>
      <c r="B7" s="7" t="s">
        <v>189</v>
      </c>
      <c r="C7" s="14" t="s">
        <v>190</v>
      </c>
      <c r="D7" s="14" t="s">
        <v>191</v>
      </c>
      <c r="E7" s="14" t="s">
        <v>192</v>
      </c>
      <c r="F7" s="14" t="s">
        <v>193</v>
      </c>
      <c r="G7" s="14" t="s">
        <v>194</v>
      </c>
      <c r="H7" s="14" t="s">
        <v>195</v>
      </c>
    </row>
    <row r="8" spans="1:12" ht="13.5" thickBot="1">
      <c r="A8" s="17" t="s">
        <v>54</v>
      </c>
      <c r="B8" s="18" t="s">
        <v>55</v>
      </c>
      <c r="C8" s="39">
        <f>E8-D8</f>
        <v>1137729</v>
      </c>
      <c r="D8" s="40">
        <f>D9+D73</f>
        <v>2316250</v>
      </c>
      <c r="E8" s="40">
        <f>E9+E73</f>
        <v>3453979</v>
      </c>
      <c r="F8" s="39">
        <f>H8-G8</f>
        <v>412055.58999999985</v>
      </c>
      <c r="G8" s="41">
        <f>G9+G73+G66</f>
        <v>1202344.33</v>
      </c>
      <c r="H8" s="40">
        <f>H9+H73</f>
        <v>1614399.92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947129</v>
      </c>
      <c r="D9" s="42"/>
      <c r="E9" s="43">
        <f>E10+E16+E22+E26+E37+E40+E50+E55+E62+E66</f>
        <v>947129</v>
      </c>
      <c r="F9" s="43">
        <f t="shared" ref="F9:F17" si="1">H9-G9</f>
        <v>266855.58999999997</v>
      </c>
      <c r="G9" s="43"/>
      <c r="H9" s="43">
        <f>H10+H16+H22+H26+H37+H40+H50+H55+H62+H66</f>
        <v>266855.58999999997</v>
      </c>
      <c r="J9" s="37">
        <f>H9/E9*100</f>
        <v>28.175210557379195</v>
      </c>
    </row>
    <row r="10" spans="1:12" ht="13.5" thickBot="1">
      <c r="A10" s="21" t="s">
        <v>58</v>
      </c>
      <c r="B10" s="22" t="s">
        <v>59</v>
      </c>
      <c r="C10" s="42">
        <f t="shared" si="0"/>
        <v>25200</v>
      </c>
      <c r="D10" s="42"/>
      <c r="E10" s="43">
        <f>E11</f>
        <v>25200</v>
      </c>
      <c r="F10" s="43">
        <f t="shared" si="1"/>
        <v>14540.37</v>
      </c>
      <c r="G10" s="43"/>
      <c r="H10" s="44">
        <f>H11</f>
        <v>14540.37</v>
      </c>
      <c r="J10" s="37">
        <f t="shared" ref="J10:J73" si="2">H10/E10*100</f>
        <v>57.699880952380958</v>
      </c>
    </row>
    <row r="11" spans="1:12" ht="12.75">
      <c r="A11" s="19" t="s">
        <v>0</v>
      </c>
      <c r="B11" s="20" t="s">
        <v>1</v>
      </c>
      <c r="C11" s="45">
        <f t="shared" si="0"/>
        <v>25200</v>
      </c>
      <c r="D11" s="45"/>
      <c r="E11" s="46">
        <f>SUM(E12:E15)</f>
        <v>25200</v>
      </c>
      <c r="F11" s="46">
        <f t="shared" si="1"/>
        <v>14540.37</v>
      </c>
      <c r="G11" s="46"/>
      <c r="H11" s="46">
        <f>SUM(H12:H15)</f>
        <v>14540.37</v>
      </c>
      <c r="J11" s="37">
        <f t="shared" si="2"/>
        <v>57.699880952380958</v>
      </c>
    </row>
    <row r="12" spans="1:12" ht="90">
      <c r="A12" s="8" t="s">
        <v>2</v>
      </c>
      <c r="B12" s="9" t="s">
        <v>226</v>
      </c>
      <c r="C12" s="47">
        <f t="shared" si="0"/>
        <v>25200</v>
      </c>
      <c r="D12" s="47"/>
      <c r="E12" s="48">
        <v>25200</v>
      </c>
      <c r="F12" s="49">
        <f t="shared" si="1"/>
        <v>14085.6</v>
      </c>
      <c r="G12" s="49"/>
      <c r="H12" s="48">
        <v>14085.6</v>
      </c>
      <c r="J12" s="37">
        <f t="shared" si="2"/>
        <v>55.895238095238099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261</v>
      </c>
      <c r="C14" s="47">
        <f t="shared" si="0"/>
        <v>0</v>
      </c>
      <c r="D14" s="47"/>
      <c r="E14" s="48">
        <v>0</v>
      </c>
      <c r="F14" s="49">
        <f t="shared" si="1"/>
        <v>454.77</v>
      </c>
      <c r="G14" s="49"/>
      <c r="H14" s="48">
        <v>454.77</v>
      </c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199</v>
      </c>
      <c r="B25" s="24" t="s">
        <v>200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914000</v>
      </c>
      <c r="D26" s="42"/>
      <c r="E26" s="43">
        <f>E27+E30</f>
        <v>914000</v>
      </c>
      <c r="F26" s="43">
        <f t="shared" si="4"/>
        <v>247527.22</v>
      </c>
      <c r="G26" s="43"/>
      <c r="H26" s="44">
        <f>H27+H30</f>
        <v>247527.22</v>
      </c>
      <c r="J26" s="37">
        <f t="shared" si="2"/>
        <v>27.08175273522976</v>
      </c>
    </row>
    <row r="27" spans="1:10" ht="12.75">
      <c r="A27" s="19" t="s">
        <v>27</v>
      </c>
      <c r="B27" s="20" t="s">
        <v>28</v>
      </c>
      <c r="C27" s="45">
        <f t="shared" si="3"/>
        <v>40000</v>
      </c>
      <c r="D27" s="45"/>
      <c r="E27" s="46">
        <f>SUM(E28:E29)</f>
        <v>40000</v>
      </c>
      <c r="F27" s="46">
        <f t="shared" si="4"/>
        <v>2487.12</v>
      </c>
      <c r="G27" s="46"/>
      <c r="H27" s="46">
        <f>SUM(H28:H29)</f>
        <v>2487.12</v>
      </c>
      <c r="J27" s="37">
        <f t="shared" si="2"/>
        <v>6.2177999999999995</v>
      </c>
    </row>
    <row r="28" spans="1:10" ht="48.75" customHeight="1">
      <c r="A28" s="8" t="s">
        <v>29</v>
      </c>
      <c r="B28" s="9" t="s">
        <v>30</v>
      </c>
      <c r="C28" s="47">
        <f t="shared" si="3"/>
        <v>40000</v>
      </c>
      <c r="D28" s="47"/>
      <c r="E28" s="48">
        <v>40000</v>
      </c>
      <c r="F28" s="49">
        <f t="shared" si="4"/>
        <v>2487.12</v>
      </c>
      <c r="G28" s="49"/>
      <c r="H28" s="48">
        <v>2487.12</v>
      </c>
      <c r="I28" t="s">
        <v>35</v>
      </c>
      <c r="J28" s="37">
        <f>H28/E28*100</f>
        <v>6.2177999999999995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874000</v>
      </c>
      <c r="D30" s="47"/>
      <c r="E30" s="49">
        <f>E31+E34</f>
        <v>874000</v>
      </c>
      <c r="F30" s="49">
        <f t="shared" si="4"/>
        <v>245040.1</v>
      </c>
      <c r="G30" s="49"/>
      <c r="H30" s="49">
        <f>H31+H34</f>
        <v>245040.1</v>
      </c>
      <c r="J30" s="37">
        <f t="shared" si="2"/>
        <v>28.036624713958812</v>
      </c>
    </row>
    <row r="31" spans="1:10" ht="12.75">
      <c r="A31" s="8" t="s">
        <v>39</v>
      </c>
      <c r="B31" s="9" t="s">
        <v>221</v>
      </c>
      <c r="C31" s="47">
        <f t="shared" si="3"/>
        <v>470000</v>
      </c>
      <c r="D31" s="47"/>
      <c r="E31" s="49">
        <f>SUM(E32:E33)</f>
        <v>470000</v>
      </c>
      <c r="F31" s="49">
        <f>H31-G31</f>
        <v>228255.94</v>
      </c>
      <c r="G31" s="49"/>
      <c r="H31" s="49">
        <f>SUM(H32:H33)</f>
        <v>228255.94</v>
      </c>
      <c r="J31" s="37">
        <f t="shared" si="2"/>
        <v>48.565093617021276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470000</v>
      </c>
      <c r="D32" s="47"/>
      <c r="E32" s="48">
        <v>470000</v>
      </c>
      <c r="F32" s="49">
        <f t="shared" ref="F32:F39" si="6">H32-G32</f>
        <v>228255.94</v>
      </c>
      <c r="G32" s="49"/>
      <c r="H32" s="48">
        <v>228255.94</v>
      </c>
      <c r="I32" t="s">
        <v>35</v>
      </c>
      <c r="J32" s="37">
        <f t="shared" si="2"/>
        <v>48.565093617021276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404000</v>
      </c>
      <c r="D34" s="47"/>
      <c r="E34" s="49">
        <f>SUM(E35:E36)</f>
        <v>404000</v>
      </c>
      <c r="F34" s="49">
        <f t="shared" si="6"/>
        <v>16784.16</v>
      </c>
      <c r="G34" s="49"/>
      <c r="H34" s="49">
        <f>SUM(H35:H36)</f>
        <v>16784.16</v>
      </c>
      <c r="J34" s="37">
        <f t="shared" si="2"/>
        <v>4.1544950495049502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404000</v>
      </c>
      <c r="D35" s="47"/>
      <c r="E35" s="48">
        <v>404000</v>
      </c>
      <c r="F35" s="49">
        <f t="shared" si="6"/>
        <v>16784.16</v>
      </c>
      <c r="G35" s="49"/>
      <c r="H35" s="48">
        <v>16784.16</v>
      </c>
      <c r="I35" t="s">
        <v>35</v>
      </c>
      <c r="J35" s="37">
        <f t="shared" si="2"/>
        <v>4.1544950495049502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1000</v>
      </c>
      <c r="G37" s="43"/>
      <c r="H37" s="44">
        <f>H38</f>
        <v>1000</v>
      </c>
      <c r="J37" s="37">
        <f t="shared" si="2"/>
        <v>100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1000</v>
      </c>
      <c r="G38" s="46"/>
      <c r="H38" s="46">
        <f>H39</f>
        <v>1000</v>
      </c>
      <c r="J38" s="37">
        <f t="shared" si="2"/>
        <v>100</v>
      </c>
    </row>
    <row r="39" spans="1:10" ht="36.75" customHeight="1">
      <c r="A39" s="23" t="s">
        <v>201</v>
      </c>
      <c r="B39" s="24" t="s">
        <v>225</v>
      </c>
      <c r="C39" s="53">
        <f t="shared" si="5"/>
        <v>1000</v>
      </c>
      <c r="D39" s="50"/>
      <c r="E39" s="51">
        <v>1000</v>
      </c>
      <c r="F39" s="54">
        <f t="shared" si="6"/>
        <v>1000</v>
      </c>
      <c r="G39" s="52"/>
      <c r="H39" s="51">
        <v>1000</v>
      </c>
      <c r="J39" s="37">
        <f t="shared" si="2"/>
        <v>100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3388</v>
      </c>
      <c r="G40" s="43"/>
      <c r="H40" s="44">
        <f>H41</f>
        <v>3388</v>
      </c>
      <c r="J40" s="37">
        <f t="shared" si="2"/>
        <v>57.142857142857139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5929</v>
      </c>
      <c r="D41" s="45"/>
      <c r="E41" s="46">
        <f>E42+E45+E47</f>
        <v>5929</v>
      </c>
      <c r="F41" s="46">
        <f t="shared" ref="F41:F47" si="8">H41-G41</f>
        <v>3388</v>
      </c>
      <c r="G41" s="46"/>
      <c r="H41" s="46">
        <f>H42+H45+H47</f>
        <v>3388</v>
      </c>
      <c r="J41" s="37">
        <f t="shared" si="2"/>
        <v>57.142857142857139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202</v>
      </c>
      <c r="B44" s="9" t="s">
        <v>203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3388</v>
      </c>
      <c r="G47" s="49"/>
      <c r="H47" s="49">
        <f>H48+H49</f>
        <v>3388</v>
      </c>
      <c r="J47" s="37">
        <f t="shared" si="2"/>
        <v>57.142857142857139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204</v>
      </c>
      <c r="B49" s="24" t="s">
        <v>205</v>
      </c>
      <c r="C49" s="50">
        <f>E49-D49</f>
        <v>5929</v>
      </c>
      <c r="D49" s="50"/>
      <c r="E49" s="51">
        <v>5929</v>
      </c>
      <c r="F49" s="52">
        <f>H49-G49</f>
        <v>3388</v>
      </c>
      <c r="G49" s="52"/>
      <c r="H49" s="51">
        <v>3388</v>
      </c>
      <c r="J49" s="37">
        <f t="shared" si="2"/>
        <v>57.142857142857139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400</v>
      </c>
      <c r="G50" s="43"/>
      <c r="H50" s="44">
        <f>H51</f>
        <v>400</v>
      </c>
      <c r="J50" s="37">
        <f t="shared" si="2"/>
        <v>40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400</v>
      </c>
      <c r="G51" s="46"/>
      <c r="H51" s="46">
        <f>H52</f>
        <v>400</v>
      </c>
      <c r="J51" s="37">
        <f t="shared" si="2"/>
        <v>40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400</v>
      </c>
      <c r="G52" s="49"/>
      <c r="H52" s="49">
        <f>SUM(H53:H54)</f>
        <v>400</v>
      </c>
      <c r="J52" s="37">
        <f t="shared" si="2"/>
        <v>40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400</v>
      </c>
      <c r="G53" s="49"/>
      <c r="H53" s="48">
        <v>400</v>
      </c>
      <c r="J53" s="37"/>
    </row>
    <row r="54" spans="1:10" ht="34.5" hidden="1" thickBot="1">
      <c r="A54" s="23" t="s">
        <v>206</v>
      </c>
      <c r="B54" s="24" t="s">
        <v>207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208</v>
      </c>
      <c r="B59" s="9" t="s">
        <v>209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0</v>
      </c>
      <c r="G62" s="43"/>
      <c r="H62" s="44">
        <f>H63</f>
        <v>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0</v>
      </c>
      <c r="G63" s="46"/>
      <c r="H63" s="46">
        <f>H64+H65</f>
        <v>0</v>
      </c>
      <c r="J63" s="37" t="e">
        <f t="shared" si="2"/>
        <v>#DIV/0!</v>
      </c>
    </row>
    <row r="64" spans="1:10" ht="45">
      <c r="A64" s="8" t="s">
        <v>102</v>
      </c>
      <c r="B64" s="9" t="s">
        <v>103</v>
      </c>
      <c r="C64" s="47">
        <f t="shared" ref="C64:C72" si="13">E64-D64</f>
        <v>0</v>
      </c>
      <c r="D64" s="47"/>
      <c r="E64" s="48"/>
      <c r="F64" s="49">
        <f t="shared" ref="F64:F72" si="14">H64-G64</f>
        <v>0</v>
      </c>
      <c r="G64" s="49"/>
      <c r="H64" s="48"/>
      <c r="J64" s="37" t="e">
        <f t="shared" si="2"/>
        <v>#DIV/0!</v>
      </c>
    </row>
    <row r="65" spans="1:10" ht="45.75" thickBot="1">
      <c r="A65" s="23" t="s">
        <v>210</v>
      </c>
      <c r="B65" s="24" t="s">
        <v>211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>
        <v>0</v>
      </c>
      <c r="J65" s="37" t="e">
        <f t="shared" si="2"/>
        <v>#DIV/0!</v>
      </c>
    </row>
    <row r="66" spans="1:10" ht="13.5" thickBot="1">
      <c r="A66" s="21" t="s">
        <v>104</v>
      </c>
      <c r="B66" s="22" t="s">
        <v>105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106</v>
      </c>
      <c r="B67" s="20" t="s">
        <v>107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108</v>
      </c>
      <c r="B68" s="9" t="s">
        <v>109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212</v>
      </c>
      <c r="B69" s="9" t="s">
        <v>213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110</v>
      </c>
      <c r="B70" s="9" t="s">
        <v>111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112</v>
      </c>
      <c r="B71" s="9" t="s">
        <v>113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214</v>
      </c>
      <c r="B72" s="24" t="s">
        <v>215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114</v>
      </c>
      <c r="B73" s="22" t="s">
        <v>115</v>
      </c>
      <c r="C73" s="42">
        <f>E73-D73</f>
        <v>190600</v>
      </c>
      <c r="D73" s="42">
        <f>D74+D121+D124</f>
        <v>2316250</v>
      </c>
      <c r="E73" s="42">
        <f>E74+E121+E124</f>
        <v>2506850</v>
      </c>
      <c r="F73" s="42">
        <f>H73-G73</f>
        <v>145200</v>
      </c>
      <c r="G73" s="42">
        <f>G74+G121+G124</f>
        <v>1202344.33</v>
      </c>
      <c r="H73" s="55">
        <f>H74+H121+H124</f>
        <v>1347544.33</v>
      </c>
      <c r="J73" s="37">
        <f t="shared" si="2"/>
        <v>53.754485908610405</v>
      </c>
    </row>
    <row r="74" spans="1:10" ht="34.5" thickBot="1">
      <c r="A74" s="28" t="s">
        <v>116</v>
      </c>
      <c r="B74" s="29" t="s">
        <v>117</v>
      </c>
      <c r="C74" s="56">
        <f t="shared" ref="C74:C81" si="15">E74-D74</f>
        <v>190600</v>
      </c>
      <c r="D74" s="56">
        <f>D75+D81+D102+D108</f>
        <v>2316250</v>
      </c>
      <c r="E74" s="56">
        <f>E75+E81+E102+E108</f>
        <v>2506850</v>
      </c>
      <c r="F74" s="56">
        <f t="shared" ref="F74:F81" si="16">H74-G74</f>
        <v>145200</v>
      </c>
      <c r="G74" s="56">
        <f>G75+G81+G102+G108</f>
        <v>1202344.33</v>
      </c>
      <c r="H74" s="57">
        <f>H75+H81+H102+H108</f>
        <v>1347544.33</v>
      </c>
    </row>
    <row r="75" spans="1:10" ht="34.5" thickBot="1">
      <c r="A75" s="28" t="s">
        <v>118</v>
      </c>
      <c r="B75" s="29" t="s">
        <v>233</v>
      </c>
      <c r="C75" s="56">
        <f t="shared" si="15"/>
        <v>0</v>
      </c>
      <c r="D75" s="56">
        <f>D76+D79</f>
        <v>1710700</v>
      </c>
      <c r="E75" s="56">
        <f>E76+E79</f>
        <v>1710700</v>
      </c>
      <c r="F75" s="56">
        <f t="shared" si="16"/>
        <v>0</v>
      </c>
      <c r="G75" s="56">
        <f>G76+G79</f>
        <v>855300</v>
      </c>
      <c r="H75" s="57">
        <f>H76+H79</f>
        <v>855300</v>
      </c>
    </row>
    <row r="76" spans="1:10" ht="22.5">
      <c r="A76" s="25" t="s">
        <v>119</v>
      </c>
      <c r="B76" s="26" t="s">
        <v>232</v>
      </c>
      <c r="C76" s="58">
        <f t="shared" si="15"/>
        <v>0</v>
      </c>
      <c r="D76" s="58">
        <f>D78+D77</f>
        <v>351000</v>
      </c>
      <c r="E76" s="58">
        <f>E78+E77</f>
        <v>351000</v>
      </c>
      <c r="F76" s="58">
        <f>H76-G76</f>
        <v>0</v>
      </c>
      <c r="G76" s="58">
        <f>G77+G78</f>
        <v>175500</v>
      </c>
      <c r="H76" s="58">
        <f>H77+H78</f>
        <v>175500</v>
      </c>
    </row>
    <row r="77" spans="1:10" ht="45">
      <c r="A77" s="25" t="s">
        <v>260</v>
      </c>
      <c r="B77" s="11" t="s">
        <v>231</v>
      </c>
      <c r="C77" s="58">
        <f t="shared" si="15"/>
        <v>0</v>
      </c>
      <c r="D77" s="59">
        <v>98000</v>
      </c>
      <c r="E77" s="59">
        <v>98000</v>
      </c>
      <c r="F77" s="58"/>
      <c r="G77" s="59">
        <v>49000</v>
      </c>
      <c r="H77" s="59">
        <v>49000</v>
      </c>
    </row>
    <row r="78" spans="1:10" ht="45">
      <c r="A78" s="10" t="s">
        <v>259</v>
      </c>
      <c r="B78" s="11" t="s">
        <v>258</v>
      </c>
      <c r="C78" s="60">
        <f t="shared" si="15"/>
        <v>0</v>
      </c>
      <c r="D78" s="61">
        <v>253000</v>
      </c>
      <c r="E78" s="61">
        <v>253000</v>
      </c>
      <c r="F78" s="60">
        <f t="shared" si="16"/>
        <v>0</v>
      </c>
      <c r="G78" s="61">
        <v>126500</v>
      </c>
      <c r="H78" s="61">
        <v>126500</v>
      </c>
    </row>
    <row r="79" spans="1:10" ht="33.75">
      <c r="A79" s="10" t="s">
        <v>120</v>
      </c>
      <c r="B79" s="11" t="s">
        <v>234</v>
      </c>
      <c r="C79" s="60">
        <f t="shared" si="15"/>
        <v>0</v>
      </c>
      <c r="D79" s="60">
        <f>D80</f>
        <v>1359700</v>
      </c>
      <c r="E79" s="60">
        <f>E80</f>
        <v>1359700</v>
      </c>
      <c r="F79" s="60">
        <f t="shared" si="16"/>
        <v>0</v>
      </c>
      <c r="G79" s="60">
        <f>G80</f>
        <v>679800</v>
      </c>
      <c r="H79" s="60">
        <f>H80</f>
        <v>679800</v>
      </c>
    </row>
    <row r="80" spans="1:10" ht="33.75">
      <c r="A80" s="32" t="s">
        <v>222</v>
      </c>
      <c r="B80" s="33" t="s">
        <v>235</v>
      </c>
      <c r="C80" s="62">
        <f t="shared" si="15"/>
        <v>0</v>
      </c>
      <c r="D80" s="63">
        <v>1359700</v>
      </c>
      <c r="E80" s="63">
        <v>1359700</v>
      </c>
      <c r="F80" s="62"/>
      <c r="G80" s="63">
        <v>679800</v>
      </c>
      <c r="H80" s="63">
        <v>679800</v>
      </c>
    </row>
    <row r="81" spans="1:8" ht="34.5" hidden="1" thickBot="1">
      <c r="A81" s="28" t="s">
        <v>121</v>
      </c>
      <c r="B81" s="29" t="s">
        <v>236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122</v>
      </c>
      <c r="B82" s="26" t="s">
        <v>123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124</v>
      </c>
      <c r="B83" s="11" t="s">
        <v>125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126</v>
      </c>
      <c r="B84" s="11" t="s">
        <v>127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128</v>
      </c>
      <c r="B85" s="11" t="s">
        <v>129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130</v>
      </c>
      <c r="B86" s="11" t="s">
        <v>131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132</v>
      </c>
      <c r="B87" s="11" t="s">
        <v>133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134</v>
      </c>
      <c r="B88" s="11" t="s">
        <v>135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136</v>
      </c>
      <c r="B89" s="11" t="s">
        <v>137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138</v>
      </c>
      <c r="B90" s="11" t="s">
        <v>139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140</v>
      </c>
      <c r="B91" s="11" t="s">
        <v>141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142</v>
      </c>
      <c r="B92" s="11" t="s">
        <v>143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144</v>
      </c>
      <c r="B93" s="11" t="s">
        <v>145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146</v>
      </c>
      <c r="B94" s="11" t="s">
        <v>147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148</v>
      </c>
      <c r="B95" s="11" t="s">
        <v>149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150</v>
      </c>
      <c r="B96" s="11" t="s">
        <v>151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152</v>
      </c>
      <c r="B97" s="11" t="s">
        <v>153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154</v>
      </c>
      <c r="B98" s="11" t="s">
        <v>237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155</v>
      </c>
      <c r="B99" s="11" t="s">
        <v>238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156</v>
      </c>
      <c r="B100" s="11" t="s">
        <v>239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157</v>
      </c>
      <c r="B101" s="33" t="s">
        <v>240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158</v>
      </c>
      <c r="B102" s="29" t="s">
        <v>241</v>
      </c>
      <c r="C102" s="56">
        <f t="shared" si="19"/>
        <v>90600</v>
      </c>
      <c r="D102" s="56">
        <f>D103+D106</f>
        <v>0</v>
      </c>
      <c r="E102" s="56">
        <f>E103+E106</f>
        <v>90600</v>
      </c>
      <c r="F102" s="56">
        <f t="shared" si="20"/>
        <v>45200</v>
      </c>
      <c r="G102" s="56">
        <f>G103+G106</f>
        <v>0</v>
      </c>
      <c r="H102" s="57">
        <f>H103+H106</f>
        <v>45200</v>
      </c>
    </row>
    <row r="103" spans="1:12" s="1" customFormat="1" ht="45">
      <c r="A103" s="25" t="s">
        <v>159</v>
      </c>
      <c r="B103" s="26" t="s">
        <v>242</v>
      </c>
      <c r="C103" s="58">
        <f t="shared" si="19"/>
        <v>90600</v>
      </c>
      <c r="D103" s="58">
        <f>D105+D104</f>
        <v>0</v>
      </c>
      <c r="E103" s="58">
        <f>E105+E104</f>
        <v>90600</v>
      </c>
      <c r="F103" s="58">
        <f t="shared" si="20"/>
        <v>45200</v>
      </c>
      <c r="G103" s="58">
        <f>G105+G104</f>
        <v>0</v>
      </c>
      <c r="H103" s="58">
        <f>H105+H104</f>
        <v>45200</v>
      </c>
    </row>
    <row r="104" spans="1:12" s="1" customFormat="1" ht="56.25">
      <c r="A104" s="25" t="s">
        <v>223</v>
      </c>
      <c r="B104" s="11" t="s">
        <v>243</v>
      </c>
      <c r="C104" s="58">
        <f t="shared" si="19"/>
        <v>90600</v>
      </c>
      <c r="D104" s="59"/>
      <c r="E104" s="59">
        <v>90600</v>
      </c>
      <c r="F104" s="58">
        <f t="shared" si="20"/>
        <v>45200</v>
      </c>
      <c r="G104" s="59">
        <v>0</v>
      </c>
      <c r="H104" s="59">
        <v>45200</v>
      </c>
    </row>
    <row r="105" spans="1:12" s="1" customFormat="1" ht="56.25" hidden="1">
      <c r="A105" s="10" t="s">
        <v>218</v>
      </c>
      <c r="B105" s="11" t="s">
        <v>217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160</v>
      </c>
      <c r="B106" s="11" t="s">
        <v>244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>
        <f>H107</f>
        <v>0</v>
      </c>
    </row>
    <row r="107" spans="1:12" s="1" customFormat="1" ht="13.5" thickBot="1">
      <c r="A107" s="32" t="s">
        <v>161</v>
      </c>
      <c r="B107" s="33" t="s">
        <v>245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162</v>
      </c>
      <c r="B108" s="29" t="s">
        <v>246</v>
      </c>
      <c r="C108" s="56">
        <f t="shared" si="21"/>
        <v>100000</v>
      </c>
      <c r="D108" s="56">
        <f>D109+D111+D115+D117+D119+D113</f>
        <v>605550</v>
      </c>
      <c r="E108" s="56">
        <f>E109+E111+E115+E117+E119+E113</f>
        <v>705550</v>
      </c>
      <c r="F108" s="56">
        <f>H108-G108</f>
        <v>100000</v>
      </c>
      <c r="G108" s="56">
        <f>G109+G111+G115+G117+G119+G113</f>
        <v>347044.32999999996</v>
      </c>
      <c r="H108" s="57">
        <f>H109+H111+H115+H117+H119+H113</f>
        <v>447044.32999999996</v>
      </c>
    </row>
    <row r="109" spans="1:12" s="1" customFormat="1" ht="67.5" hidden="1">
      <c r="A109" s="25" t="s">
        <v>163</v>
      </c>
      <c r="B109" s="26" t="s">
        <v>164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165</v>
      </c>
      <c r="B110" s="11" t="s">
        <v>166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167</v>
      </c>
      <c r="B111" s="11" t="s">
        <v>247</v>
      </c>
      <c r="C111" s="60">
        <f t="shared" si="21"/>
        <v>0</v>
      </c>
      <c r="D111" s="60">
        <f>D112</f>
        <v>453500</v>
      </c>
      <c r="E111" s="60">
        <f>E112</f>
        <v>453500</v>
      </c>
      <c r="F111" s="60">
        <f t="shared" si="22"/>
        <v>0</v>
      </c>
      <c r="G111" s="60">
        <f>G112</f>
        <v>245044.33</v>
      </c>
      <c r="H111" s="60">
        <f>H112</f>
        <v>245044.33</v>
      </c>
    </row>
    <row r="112" spans="1:12" s="1" customFormat="1" ht="78.75">
      <c r="A112" s="10" t="s">
        <v>224</v>
      </c>
      <c r="B112" s="11" t="s">
        <v>248</v>
      </c>
      <c r="C112" s="60">
        <f t="shared" si="21"/>
        <v>0</v>
      </c>
      <c r="D112" s="61">
        <v>453500</v>
      </c>
      <c r="E112" s="61">
        <v>453500</v>
      </c>
      <c r="F112" s="60"/>
      <c r="G112" s="61">
        <v>245044.33</v>
      </c>
      <c r="H112" s="61">
        <v>245044.33</v>
      </c>
    </row>
    <row r="113" spans="1:11" s="1" customFormat="1" ht="56.25" hidden="1">
      <c r="A113" s="8" t="s">
        <v>197</v>
      </c>
      <c r="B113" s="9" t="s">
        <v>196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198</v>
      </c>
      <c r="B114" s="9" t="s">
        <v>216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227</v>
      </c>
      <c r="B115" s="11" t="s">
        <v>249</v>
      </c>
      <c r="C115" s="60">
        <f t="shared" ref="C115:C125" si="23">E115-D115</f>
        <v>0</v>
      </c>
      <c r="D115" s="60">
        <f>D116</f>
        <v>37000</v>
      </c>
      <c r="E115" s="60">
        <f>E116</f>
        <v>37000</v>
      </c>
      <c r="F115" s="60">
        <f t="shared" ref="F115:F125" si="24">H115-G115</f>
        <v>0</v>
      </c>
      <c r="G115" s="60">
        <f>G116</f>
        <v>37000</v>
      </c>
      <c r="H115" s="60">
        <f>H116</f>
        <v>37000</v>
      </c>
    </row>
    <row r="116" spans="1:11" s="1" customFormat="1" ht="78" customHeight="1">
      <c r="A116" s="10" t="s">
        <v>228</v>
      </c>
      <c r="B116" s="11" t="s">
        <v>250</v>
      </c>
      <c r="C116" s="60">
        <f t="shared" si="23"/>
        <v>0</v>
      </c>
      <c r="D116" s="61">
        <v>37000</v>
      </c>
      <c r="E116" s="61">
        <v>37000</v>
      </c>
      <c r="F116" s="60"/>
      <c r="G116" s="61">
        <v>37000</v>
      </c>
      <c r="H116" s="61">
        <v>37000</v>
      </c>
      <c r="K116" s="1" t="s">
        <v>230</v>
      </c>
    </row>
    <row r="117" spans="1:11" s="1" customFormat="1" ht="78.75" hidden="1">
      <c r="A117" s="10" t="s">
        <v>168</v>
      </c>
      <c r="B117" s="11" t="s">
        <v>169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170</v>
      </c>
      <c r="B118" s="11" t="s">
        <v>171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172</v>
      </c>
      <c r="B119" s="11" t="s">
        <v>251</v>
      </c>
      <c r="C119" s="60">
        <f t="shared" si="23"/>
        <v>100000</v>
      </c>
      <c r="D119" s="60">
        <f>D120</f>
        <v>115050</v>
      </c>
      <c r="E119" s="60">
        <f>E120</f>
        <v>215050</v>
      </c>
      <c r="F119" s="60">
        <f t="shared" si="24"/>
        <v>100000</v>
      </c>
      <c r="G119" s="60">
        <f>G120</f>
        <v>65000</v>
      </c>
      <c r="H119" s="60">
        <f>H120</f>
        <v>165000</v>
      </c>
    </row>
    <row r="120" spans="1:11" s="1" customFormat="1" ht="23.25" thickBot="1">
      <c r="A120" s="32" t="s">
        <v>173</v>
      </c>
      <c r="B120" s="33" t="s">
        <v>252</v>
      </c>
      <c r="C120" s="62">
        <f t="shared" si="23"/>
        <v>100000</v>
      </c>
      <c r="D120" s="63">
        <v>115050</v>
      </c>
      <c r="E120" s="63">
        <v>215050</v>
      </c>
      <c r="F120" s="62"/>
      <c r="G120" s="63">
        <v>65000</v>
      </c>
      <c r="H120" s="63">
        <v>165000</v>
      </c>
    </row>
    <row r="121" spans="1:11" s="1" customFormat="1" ht="23.25" thickBot="1">
      <c r="A121" s="28" t="s">
        <v>174</v>
      </c>
      <c r="B121" s="29" t="s">
        <v>175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176</v>
      </c>
      <c r="B122" s="26" t="s">
        <v>177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176</v>
      </c>
      <c r="B123" s="33" t="s">
        <v>253</v>
      </c>
      <c r="C123" s="62">
        <f t="shared" si="23"/>
        <v>0</v>
      </c>
      <c r="D123" s="63">
        <v>0</v>
      </c>
      <c r="E123" s="63"/>
      <c r="F123" s="62"/>
      <c r="G123" s="63"/>
      <c r="H123" s="63"/>
    </row>
    <row r="124" spans="1:11" s="1" customFormat="1" ht="57" hidden="1" thickBot="1">
      <c r="A124" s="28" t="s">
        <v>178</v>
      </c>
      <c r="B124" s="29" t="s">
        <v>179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180</v>
      </c>
      <c r="B125" s="26" t="s">
        <v>181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229</v>
      </c>
      <c r="C128" s="15" t="s">
        <v>256</v>
      </c>
    </row>
    <row r="130" spans="1:3">
      <c r="A130" s="66" t="s">
        <v>254</v>
      </c>
      <c r="C130" s="15" t="s">
        <v>257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0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2021-06-30T12:09:56Z</cp:lastPrinted>
  <dcterms:created xsi:type="dcterms:W3CDTF">2014-02-01T07:57:51Z</dcterms:created>
  <dcterms:modified xsi:type="dcterms:W3CDTF">2021-10-04T06:59:01Z</dcterms:modified>
</cp:coreProperties>
</file>